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dw98\Desktop\"/>
    </mc:Choice>
  </mc:AlternateContent>
  <xr:revisionPtr revIDLastSave="0" documentId="8_{24178935-871F-4415-9D36-C3A284591FB7}" xr6:coauthVersionLast="36" xr6:coauthVersionMax="36" xr10:uidLastSave="{00000000-0000-0000-0000-000000000000}"/>
  <bookViews>
    <workbookView xWindow="-105" yWindow="-105" windowWidth="23250" windowHeight="14010" xr2:uid="{00000000-000D-0000-FFFF-FFFF00000000}"/>
  </bookViews>
  <sheets>
    <sheet name="Standard Proposal" sheetId="1" r:id="rId1"/>
    <sheet name="Sheet1" sheetId="8" state="hidden" r:id="rId2"/>
    <sheet name="Proposals With Subawards" sheetId="9" r:id="rId3"/>
    <sheet name="pw domra" sheetId="7" state="hidden" r:id="rId4"/>
    <sheet name="Data" sheetId="2" state="hidden" r:id="rId5"/>
  </sheets>
  <definedNames>
    <definedName name="Holidays">Data!$A$2:$A$28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9" l="1"/>
  <c r="B4" i="9"/>
  <c r="B10" i="9"/>
  <c r="B9" i="9"/>
  <c r="B8" i="9"/>
  <c r="B7" i="9"/>
  <c r="B2" i="9"/>
  <c r="C9" i="9" l="1"/>
  <c r="C5" i="9"/>
  <c r="C8" i="9"/>
  <c r="C4" i="9"/>
  <c r="C6" i="9"/>
  <c r="C10" i="9"/>
  <c r="C7" i="9"/>
  <c r="B4" i="1"/>
  <c r="B6" i="1"/>
  <c r="B7" i="1"/>
  <c r="B8" i="1"/>
  <c r="B2" i="1" l="1"/>
  <c r="C4" i="1" s="1"/>
  <c r="B9" i="1"/>
  <c r="C8" i="1" l="1"/>
  <c r="C9" i="1"/>
  <c r="C7" i="1"/>
  <c r="C5" i="1"/>
  <c r="C6" i="1"/>
</calcChain>
</file>

<file path=xl/sharedStrings.xml><?xml version="1.0" encoding="utf-8"?>
<sst xmlns="http://schemas.openxmlformats.org/spreadsheetml/2006/main" count="62" uniqueCount="40">
  <si>
    <t>Deadline</t>
  </si>
  <si>
    <t>Today's date</t>
  </si>
  <si>
    <t>HOLIDAYS</t>
  </si>
  <si>
    <t>Workdays 
remaining</t>
  </si>
  <si>
    <t xml:space="preserve">Sponsor deadline </t>
  </si>
  <si>
    <t>*subject to change depending on complexity of proposal</t>
  </si>
  <si>
    <t>as published in the opportunity announcement or by the prime awardee institution (if Duke is a sub)</t>
  </si>
  <si>
    <t>Explanation of Deadline</t>
  </si>
  <si>
    <r>
      <rPr>
        <b/>
        <sz val="11"/>
        <color theme="2" tint="-0.499984740745262"/>
        <rFont val="Calibri"/>
        <family val="2"/>
        <scheme val="minor"/>
      </rPr>
      <t>ORA (by 8am)</t>
    </r>
    <r>
      <rPr>
        <sz val="11"/>
        <color theme="2" tint="-0.499984740745262"/>
        <rFont val="Calibri"/>
        <family val="2"/>
        <scheme val="minor"/>
      </rPr>
      <t xml:space="preserve">
  </t>
    </r>
    <r>
      <rPr>
        <i/>
        <sz val="11"/>
        <color theme="2" tint="-0.499984740745262"/>
        <rFont val="Calibri"/>
        <family val="2"/>
        <scheme val="minor"/>
      </rPr>
      <t>submit-ready proposal, all permissions granted</t>
    </r>
  </si>
  <si>
    <r>
      <rPr>
        <b/>
        <sz val="11"/>
        <color theme="2" tint="-0.499984740745262"/>
        <rFont val="Calibri"/>
        <family val="2"/>
        <scheme val="minor"/>
      </rPr>
      <t>Sponsor</t>
    </r>
    <r>
      <rPr>
        <sz val="11"/>
        <color theme="2" tint="-0.499984740745262"/>
        <rFont val="Calibri"/>
        <family val="2"/>
        <scheme val="minor"/>
      </rPr>
      <t xml:space="preserve">
  </t>
    </r>
    <r>
      <rPr>
        <i/>
        <sz val="11"/>
        <color theme="2" tint="-0.499984740745262"/>
        <rFont val="Calibri"/>
        <family val="2"/>
        <scheme val="minor"/>
      </rPr>
      <t>submit-ready proposal with all approvals completed</t>
    </r>
  </si>
  <si>
    <t>Proposal Stages</t>
  </si>
  <si>
    <t>PI sends intent to submit</t>
  </si>
  <si>
    <t>Work work work, iteration iteration iteration</t>
  </si>
  <si>
    <t xml:space="preserve">PI returns all docs and budget with GCA changes incorporated </t>
  </si>
  <si>
    <t>GCA puts everything where it goes and submits to departmental approvers</t>
  </si>
  <si>
    <t>Departmental review</t>
  </si>
  <si>
    <t>ORA Review</t>
  </si>
  <si>
    <t>Days prior</t>
  </si>
  <si>
    <t>Step</t>
  </si>
  <si>
    <t># of days with it</t>
  </si>
  <si>
    <t>Info for PI</t>
  </si>
  <si>
    <t>8am 5 business days before the sponsor deadline</t>
  </si>
  <si>
    <r>
      <rPr>
        <b/>
        <sz val="11"/>
        <color theme="2" tint="-0.499984740745262"/>
        <rFont val="Calibri"/>
        <family val="2"/>
        <scheme val="minor"/>
      </rPr>
      <t>Institutional Review</t>
    </r>
    <r>
      <rPr>
        <sz val="11"/>
        <color theme="2" tint="-0.499984740745262"/>
        <rFont val="Calibri"/>
        <family val="2"/>
        <scheme val="minor"/>
      </rPr>
      <t xml:space="preserve">
  </t>
    </r>
    <r>
      <rPr>
        <i/>
        <sz val="11"/>
        <color theme="2" tint="-0.499984740745262"/>
        <rFont val="Calibri"/>
        <family val="2"/>
        <scheme val="minor"/>
      </rPr>
      <t>submit-ready, all components in their final form</t>
    </r>
  </si>
  <si>
    <r>
      <rPr>
        <b/>
        <sz val="11"/>
        <color rgb="FF000000"/>
        <rFont val="Calibri"/>
        <family val="2"/>
        <scheme val="minor"/>
      </rPr>
      <t>DOMRA - Final documents to GCA</t>
    </r>
    <r>
      <rPr>
        <sz val="11"/>
        <color rgb="FF000000"/>
        <rFont val="Calibri"/>
        <family val="2"/>
        <scheme val="minor"/>
      </rPr>
      <t xml:space="preserve">
</t>
    </r>
    <r>
      <rPr>
        <i/>
        <sz val="11"/>
        <color rgb="FF000000"/>
        <rFont val="Calibri"/>
        <family val="2"/>
        <scheme val="minor"/>
      </rPr>
      <t xml:space="preserve">  submit-ready, all components in their final form</t>
    </r>
  </si>
  <si>
    <t>Ongoing collaboration between DOMRA and PI during this time</t>
  </si>
  <si>
    <t>16-30 Business Days before sponsor deadline</t>
  </si>
  <si>
    <t>30 business days before sponsor deadline</t>
  </si>
  <si>
    <t>10 business days before the sponsor deadline - proposal routes in SPS for departmental and ORA review</t>
  </si>
  <si>
    <t>These are DOMRA/ORA deadlines; PI should be available and responsive to questions/requested changes</t>
  </si>
  <si>
    <t>N/A</t>
  </si>
  <si>
    <t>60 business days before sponsor deadline</t>
  </si>
  <si>
    <t>16-60 Business Days before sponsor deadline</t>
  </si>
  <si>
    <t>GCA to communicate this deadline to subs as early as possible</t>
  </si>
  <si>
    <r>
      <rPr>
        <b/>
        <sz val="11"/>
        <color rgb="FF000000"/>
        <rFont val="Calibri"/>
        <family val="2"/>
        <scheme val="minor"/>
      </rPr>
      <t>DOMRA - Subaward Docs</t>
    </r>
    <r>
      <rPr>
        <sz val="11"/>
        <color rgb="FF000000"/>
        <rFont val="Calibri"/>
        <family val="2"/>
        <scheme val="minor"/>
      </rPr>
      <t xml:space="preserve">
 </t>
    </r>
    <r>
      <rPr>
        <i/>
        <sz val="11"/>
        <color rgb="FF000000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*full, institutionally-approved subaward packet</t>
    </r>
  </si>
  <si>
    <r>
      <rPr>
        <b/>
        <sz val="11"/>
        <color rgb="FF000000"/>
        <rFont val="Calibri"/>
        <family val="2"/>
        <scheme val="minor"/>
      </rPr>
      <t xml:space="preserve">Intent to Submit - </t>
    </r>
    <r>
      <rPr>
        <b/>
        <sz val="11"/>
        <color rgb="FFFF0000"/>
        <rFont val="Calibri"/>
        <family val="2"/>
        <scheme val="minor"/>
      </rPr>
      <t>REQUIRED</t>
    </r>
    <r>
      <rPr>
        <sz val="11"/>
        <color rgb="FF000000"/>
        <rFont val="Calibri"/>
        <family val="2"/>
        <scheme val="minor"/>
      </rPr>
      <t xml:space="preserve">
</t>
    </r>
    <r>
      <rPr>
        <i/>
        <sz val="11"/>
        <color rgb="FF000000"/>
        <rFont val="Calibri"/>
        <family val="2"/>
        <scheme val="minor"/>
      </rPr>
      <t xml:space="preserve">  FOA/RFP, prelim. demographics &amp; initial budget info</t>
    </r>
  </si>
  <si>
    <t>No further changes to anything, including attachments</t>
  </si>
  <si>
    <t>GCA to work with PI to produce timeline and due dates</t>
  </si>
  <si>
    <t>PI/DOMRA - Working Period</t>
  </si>
  <si>
    <t>15 business days preceding sponsor deadline - final documents encompassing all feedback</t>
  </si>
  <si>
    <t>20 business days preceding sponsor deadline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</si>
</sst>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[$-409]ddd\,\ mm/dd/yy"/>
    <numFmt numFmtId="166" formatCode="0_);[Red]\(0\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164" fontId="0" fillId="0" borderId="0" xfId="0" applyNumberFormat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4" fillId="0" borderId="0" xfId="0" applyFont="1" applyAlignment="1" applyProtection="1">
      <alignment wrapText="1"/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7" fillId="0" borderId="0" xfId="1" applyFont="1" applyProtection="1">
      <protection locked="0"/>
    </xf>
    <xf numFmtId="165" fontId="0" fillId="0" borderId="0" xfId="0" quotePrefix="1" applyNumberFormat="1" applyProtection="1">
      <protection locked="0"/>
    </xf>
    <xf numFmtId="165" fontId="0" fillId="4" borderId="0" xfId="0" applyNumberFormat="1" applyFill="1" applyProtection="1">
      <protection locked="0"/>
    </xf>
    <xf numFmtId="165" fontId="4" fillId="0" borderId="0" xfId="0" applyNumberFormat="1" applyFont="1" applyFill="1" applyProtection="1"/>
    <xf numFmtId="0" fontId="0" fillId="0" borderId="1" xfId="0" applyBorder="1" applyAlignment="1" applyProtection="1">
      <alignment wrapText="1"/>
      <protection locked="0"/>
    </xf>
    <xf numFmtId="164" fontId="0" fillId="0" borderId="2" xfId="0" applyNumberFormat="1" applyBorder="1" applyAlignment="1" applyProtection="1">
      <alignment vertical="center" wrapText="1"/>
      <protection locked="0"/>
    </xf>
    <xf numFmtId="0" fontId="9" fillId="5" borderId="1" xfId="0" applyFont="1" applyFill="1" applyBorder="1" applyAlignment="1" applyProtection="1">
      <alignment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9" fillId="5" borderId="3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165" fontId="2" fillId="2" borderId="2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Protection="1">
      <protection locked="0"/>
    </xf>
    <xf numFmtId="0" fontId="8" fillId="0" borderId="0" xfId="0" applyFont="1" applyProtection="1">
      <protection locked="0"/>
    </xf>
    <xf numFmtId="165" fontId="2" fillId="0" borderId="4" xfId="0" applyNumberFormat="1" applyFont="1" applyFill="1" applyBorder="1" applyAlignment="1" applyProtection="1">
      <alignment horizontal="right" vertical="center"/>
    </xf>
    <xf numFmtId="166" fontId="3" fillId="0" borderId="3" xfId="0" applyNumberFormat="1" applyFont="1" applyFill="1" applyBorder="1" applyAlignment="1" applyProtection="1">
      <alignment vertical="center"/>
    </xf>
    <xf numFmtId="165" fontId="2" fillId="0" borderId="4" xfId="0" applyNumberFormat="1" applyFont="1" applyBorder="1" applyAlignment="1" applyProtection="1">
      <alignment horizontal="right" vertical="center"/>
    </xf>
    <xf numFmtId="165" fontId="9" fillId="5" borderId="4" xfId="0" applyNumberFormat="1" applyFont="1" applyFill="1" applyBorder="1" applyAlignment="1" applyProtection="1">
      <alignment horizontal="right" vertical="center"/>
    </xf>
    <xf numFmtId="166" fontId="10" fillId="5" borderId="3" xfId="0" applyNumberFormat="1" applyFont="1" applyFill="1" applyBorder="1" applyAlignment="1" applyProtection="1">
      <alignment vertical="center"/>
    </xf>
    <xf numFmtId="164" fontId="0" fillId="0" borderId="8" xfId="0" applyNumberFormat="1" applyBorder="1" applyAlignment="1" applyProtection="1">
      <alignment horizontal="left" vertical="center" wrapText="1"/>
      <protection locked="0"/>
    </xf>
    <xf numFmtId="0" fontId="1" fillId="0" borderId="10" xfId="0" applyFont="1" applyBorder="1"/>
    <xf numFmtId="0" fontId="0" fillId="0" borderId="8" xfId="0" applyBorder="1"/>
    <xf numFmtId="0" fontId="0" fillId="0" borderId="12" xfId="0" applyBorder="1"/>
    <xf numFmtId="0" fontId="0" fillId="0" borderId="0" xfId="0" applyBorder="1"/>
    <xf numFmtId="0" fontId="0" fillId="0" borderId="9" xfId="0" applyBorder="1"/>
    <xf numFmtId="0" fontId="0" fillId="0" borderId="13" xfId="0" applyBorder="1"/>
    <xf numFmtId="0" fontId="0" fillId="0" borderId="14" xfId="0" applyBorder="1" applyAlignment="1">
      <alignment horizontal="right"/>
    </xf>
    <xf numFmtId="0" fontId="0" fillId="0" borderId="4" xfId="0" applyBorder="1"/>
    <xf numFmtId="0" fontId="0" fillId="0" borderId="11" xfId="0" applyBorder="1"/>
    <xf numFmtId="0" fontId="0" fillId="0" borderId="0" xfId="0" applyBorder="1" applyAlignment="1">
      <alignment horizontal="right"/>
    </xf>
    <xf numFmtId="164" fontId="12" fillId="0" borderId="8" xfId="0" applyNumberFormat="1" applyFont="1" applyBorder="1" applyAlignment="1" applyProtection="1">
      <alignment horizontal="left" vertical="center" wrapText="1"/>
      <protection locked="0"/>
    </xf>
    <xf numFmtId="0" fontId="16" fillId="0" borderId="0" xfId="1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5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164" fontId="13" fillId="0" borderId="1" xfId="0" applyNumberFormat="1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164" fontId="9" fillId="5" borderId="15" xfId="0" applyNumberFormat="1" applyFont="1" applyFill="1" applyBorder="1" applyAlignment="1" applyProtection="1">
      <alignment horizontal="left" vertical="center" wrapText="1"/>
      <protection locked="0"/>
    </xf>
    <xf numFmtId="164" fontId="9" fillId="5" borderId="16" xfId="0" applyNumberFormat="1" applyFont="1" applyFill="1" applyBorder="1" applyAlignment="1" applyProtection="1">
      <alignment horizontal="left" vertical="center" wrapText="1"/>
      <protection locked="0"/>
    </xf>
    <xf numFmtId="164" fontId="9" fillId="5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zoomScale="140" zoomScaleNormal="140" workbookViewId="0">
      <selection activeCell="B2" sqref="B2"/>
    </sheetView>
  </sheetViews>
  <sheetFormatPr defaultColWidth="8.85546875" defaultRowHeight="15" x14ac:dyDescent="0.25"/>
  <cols>
    <col min="1" max="1" width="44.5703125" style="7" bestFit="1" customWidth="1"/>
    <col min="2" max="2" width="14.5703125" style="6" bestFit="1" customWidth="1"/>
    <col min="3" max="3" width="10" style="7" bestFit="1" customWidth="1"/>
    <col min="4" max="4" width="46.5703125" style="7" customWidth="1"/>
    <col min="5" max="5" width="31" style="8" customWidth="1"/>
    <col min="6" max="16384" width="8.85546875" style="7"/>
  </cols>
  <sheetData>
    <row r="1" spans="1:5" x14ac:dyDescent="0.25">
      <c r="A1" s="22" t="s">
        <v>4</v>
      </c>
      <c r="B1" s="12">
        <v>45112</v>
      </c>
      <c r="D1" s="52"/>
      <c r="E1" s="52"/>
    </row>
    <row r="2" spans="1:5" ht="15.75" thickBot="1" x14ac:dyDescent="0.3">
      <c r="A2" s="22" t="s">
        <v>1</v>
      </c>
      <c r="B2" s="13">
        <f ca="1">TODAY()</f>
        <v>45033</v>
      </c>
    </row>
    <row r="3" spans="1:5" s="45" customFormat="1" ht="30" customHeight="1" thickBot="1" x14ac:dyDescent="0.3">
      <c r="A3" s="42" t="s">
        <v>10</v>
      </c>
      <c r="B3" s="43" t="s">
        <v>0</v>
      </c>
      <c r="C3" s="44" t="s">
        <v>3</v>
      </c>
      <c r="D3" s="44" t="s">
        <v>7</v>
      </c>
      <c r="E3" s="44" t="s">
        <v>20</v>
      </c>
    </row>
    <row r="4" spans="1:5" ht="30" customHeight="1" thickBot="1" x14ac:dyDescent="0.3">
      <c r="A4" s="17" t="s">
        <v>34</v>
      </c>
      <c r="B4" s="24">
        <f>WORKDAY(B1,30*-1, Holidays)</f>
        <v>45065</v>
      </c>
      <c r="C4" s="25">
        <f ca="1">MAX(NETWORKDAYS($B$2,B4,Holidays),0)</f>
        <v>25</v>
      </c>
      <c r="D4" s="14" t="s">
        <v>26</v>
      </c>
      <c r="E4" s="15" t="s">
        <v>36</v>
      </c>
    </row>
    <row r="5" spans="1:5" ht="30" customHeight="1" thickBot="1" x14ac:dyDescent="0.3">
      <c r="A5" s="47" t="s">
        <v>37</v>
      </c>
      <c r="B5" s="24" t="s">
        <v>29</v>
      </c>
      <c r="C5" s="25">
        <f ca="1">MAX(NETWORKDAYS($B$2,B6,Holidays),0)</f>
        <v>40</v>
      </c>
      <c r="D5" s="14" t="s">
        <v>25</v>
      </c>
      <c r="E5" s="29" t="s">
        <v>24</v>
      </c>
    </row>
    <row r="6" spans="1:5" ht="30" customHeight="1" thickBot="1" x14ac:dyDescent="0.3">
      <c r="A6" s="17" t="s">
        <v>23</v>
      </c>
      <c r="B6" s="26">
        <f>WORKDAY(B1,15*-1, Holidays)</f>
        <v>45089</v>
      </c>
      <c r="C6" s="25">
        <f ca="1">MAX(NETWORKDAYS($B$2,B6,Holidays),0)</f>
        <v>40</v>
      </c>
      <c r="D6" s="14" t="s">
        <v>38</v>
      </c>
      <c r="E6" s="46" t="s">
        <v>35</v>
      </c>
    </row>
    <row r="7" spans="1:5" ht="30" hidden="1" customHeight="1" thickBot="1" x14ac:dyDescent="0.3">
      <c r="A7" s="18" t="s">
        <v>22</v>
      </c>
      <c r="B7" s="27">
        <f>WORKDAY(B1, 10*-1, Holidays)</f>
        <v>45097</v>
      </c>
      <c r="C7" s="28">
        <f ca="1">MAX(NETWORKDAYS($B$2,B7,Holidays)-1,0)</f>
        <v>44</v>
      </c>
      <c r="D7" s="16" t="s">
        <v>27</v>
      </c>
      <c r="E7" s="49" t="s">
        <v>28</v>
      </c>
    </row>
    <row r="8" spans="1:5" ht="30" hidden="1" customHeight="1" thickBot="1" x14ac:dyDescent="0.3">
      <c r="A8" s="18" t="s">
        <v>8</v>
      </c>
      <c r="B8" s="27">
        <f>WORKDAY(B1, 5*-1, Holidays)</f>
        <v>45104</v>
      </c>
      <c r="C8" s="28">
        <f ca="1">MAX(NETWORKDAYS($B$2,B8,Holidays)-1,0)</f>
        <v>49</v>
      </c>
      <c r="D8" s="16" t="s">
        <v>21</v>
      </c>
      <c r="E8" s="50"/>
    </row>
    <row r="9" spans="1:5" ht="30" hidden="1" customHeight="1" thickBot="1" x14ac:dyDescent="0.3">
      <c r="A9" s="18" t="s">
        <v>9</v>
      </c>
      <c r="B9" s="27">
        <f>B1</f>
        <v>45112</v>
      </c>
      <c r="C9" s="28">
        <f ca="1">MAX(NETWORKDAYS($B$2,B9,Holidays),0)</f>
        <v>55</v>
      </c>
      <c r="D9" s="16" t="s">
        <v>6</v>
      </c>
      <c r="E9" s="51"/>
    </row>
    <row r="11" spans="1:5" x14ac:dyDescent="0.25">
      <c r="A11" s="5"/>
    </row>
    <row r="12" spans="1:5" x14ac:dyDescent="0.25">
      <c r="A12" s="9"/>
    </row>
    <row r="13" spans="1:5" ht="15.75" x14ac:dyDescent="0.25">
      <c r="A13" s="10"/>
      <c r="B13" s="11"/>
    </row>
    <row r="14" spans="1:5" ht="15.75" x14ac:dyDescent="0.25">
      <c r="A14" s="41"/>
    </row>
    <row r="15" spans="1:5" ht="15.75" x14ac:dyDescent="0.25">
      <c r="A15" s="10"/>
    </row>
    <row r="16" spans="1:5" ht="15.75" x14ac:dyDescent="0.25">
      <c r="A16" s="10"/>
    </row>
    <row r="17" spans="1:1" ht="15.75" x14ac:dyDescent="0.25">
      <c r="A17" s="10"/>
    </row>
  </sheetData>
  <mergeCells count="2">
    <mergeCell ref="E7:E9"/>
    <mergeCell ref="D1:E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8D168-3F96-4C83-9083-1B50FA24920D}">
  <dimension ref="F3:H11"/>
  <sheetViews>
    <sheetView topLeftCell="A2" zoomScale="110" zoomScaleNormal="110" workbookViewId="0">
      <selection activeCell="F13" sqref="F13"/>
    </sheetView>
  </sheetViews>
  <sheetFormatPr defaultRowHeight="15" x14ac:dyDescent="0.25"/>
  <cols>
    <col min="6" max="6" width="18.28515625" bestFit="1" customWidth="1"/>
    <col min="7" max="7" width="14" bestFit="1" customWidth="1"/>
    <col min="8" max="8" width="64.28515625" customWidth="1"/>
  </cols>
  <sheetData>
    <row r="3" spans="6:8" ht="15.75" thickBot="1" x14ac:dyDescent="0.3"/>
    <row r="4" spans="6:8" x14ac:dyDescent="0.25">
      <c r="F4" s="30"/>
      <c r="G4" s="38"/>
      <c r="H4" s="31"/>
    </row>
    <row r="5" spans="6:8" x14ac:dyDescent="0.25">
      <c r="F5" s="32" t="s">
        <v>17</v>
      </c>
      <c r="G5" s="33" t="s">
        <v>19</v>
      </c>
      <c r="H5" s="34" t="s">
        <v>18</v>
      </c>
    </row>
    <row r="6" spans="6:8" x14ac:dyDescent="0.25">
      <c r="F6" s="32">
        <v>30</v>
      </c>
      <c r="G6" s="39"/>
      <c r="H6" s="34" t="s">
        <v>11</v>
      </c>
    </row>
    <row r="7" spans="6:8" x14ac:dyDescent="0.25">
      <c r="F7" s="32"/>
      <c r="G7" s="39">
        <v>15</v>
      </c>
      <c r="H7" s="34" t="s">
        <v>12</v>
      </c>
    </row>
    <row r="8" spans="6:8" x14ac:dyDescent="0.25">
      <c r="F8" s="32">
        <v>15</v>
      </c>
      <c r="G8" s="39"/>
      <c r="H8" s="34" t="s">
        <v>13</v>
      </c>
    </row>
    <row r="9" spans="6:8" x14ac:dyDescent="0.25">
      <c r="F9" s="32"/>
      <c r="G9" s="39">
        <v>5</v>
      </c>
      <c r="H9" s="34" t="s">
        <v>14</v>
      </c>
    </row>
    <row r="10" spans="6:8" x14ac:dyDescent="0.25">
      <c r="F10" s="32">
        <v>10</v>
      </c>
      <c r="G10" s="39">
        <v>5</v>
      </c>
      <c r="H10" s="34" t="s">
        <v>15</v>
      </c>
    </row>
    <row r="11" spans="6:8" ht="15.75" thickBot="1" x14ac:dyDescent="0.3">
      <c r="F11" s="35">
        <v>5</v>
      </c>
      <c r="G11" s="36">
        <v>5</v>
      </c>
      <c r="H11" s="37" t="s">
        <v>16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99A6D-D953-4740-906D-6DC099D54140}">
  <sheetPr>
    <tabColor rgb="FFFF0000"/>
  </sheetPr>
  <dimension ref="A1:E18"/>
  <sheetViews>
    <sheetView zoomScale="130" zoomScaleNormal="130" workbookViewId="0">
      <selection activeCell="B2" sqref="B2"/>
    </sheetView>
  </sheetViews>
  <sheetFormatPr defaultColWidth="8.85546875" defaultRowHeight="15" x14ac:dyDescent="0.25"/>
  <cols>
    <col min="1" max="1" width="46" style="7" customWidth="1"/>
    <col min="2" max="2" width="14.5703125" style="6" bestFit="1" customWidth="1"/>
    <col min="3" max="3" width="10" style="7" bestFit="1" customWidth="1"/>
    <col min="4" max="4" width="46.5703125" style="7" customWidth="1"/>
    <col min="5" max="5" width="31" style="8" customWidth="1"/>
    <col min="6" max="16384" width="8.85546875" style="7"/>
  </cols>
  <sheetData>
    <row r="1" spans="1:5" x14ac:dyDescent="0.25">
      <c r="A1" s="22" t="s">
        <v>4</v>
      </c>
      <c r="B1" s="12">
        <v>45082</v>
      </c>
      <c r="D1" s="52"/>
      <c r="E1" s="52"/>
    </row>
    <row r="2" spans="1:5" ht="15.75" thickBot="1" x14ac:dyDescent="0.3">
      <c r="A2" s="22" t="s">
        <v>1</v>
      </c>
      <c r="B2" s="13">
        <f ca="1">TODAY()</f>
        <v>45033</v>
      </c>
    </row>
    <row r="3" spans="1:5" ht="30" customHeight="1" thickBot="1" x14ac:dyDescent="0.3">
      <c r="A3" s="19" t="s">
        <v>10</v>
      </c>
      <c r="B3" s="20" t="s">
        <v>0</v>
      </c>
      <c r="C3" s="21" t="s">
        <v>3</v>
      </c>
      <c r="D3" s="21" t="s">
        <v>7</v>
      </c>
      <c r="E3" s="21" t="s">
        <v>20</v>
      </c>
    </row>
    <row r="4" spans="1:5" ht="30" customHeight="1" thickBot="1" x14ac:dyDescent="0.3">
      <c r="A4" s="17" t="s">
        <v>34</v>
      </c>
      <c r="B4" s="24">
        <f>WORKDAY(B1,60*-1, Holidays)</f>
        <v>44995</v>
      </c>
      <c r="C4" s="25">
        <f ca="1">MAX(NETWORKDAYS($B$2,B4,Holidays),0)</f>
        <v>0</v>
      </c>
      <c r="D4" s="14" t="s">
        <v>30</v>
      </c>
      <c r="E4" s="15" t="s">
        <v>36</v>
      </c>
    </row>
    <row r="5" spans="1:5" ht="45.75" thickBot="1" x14ac:dyDescent="0.3">
      <c r="A5" s="17" t="s">
        <v>33</v>
      </c>
      <c r="B5" s="26">
        <f>WORKDAY(B1,20*-1, Holidays)</f>
        <v>45051</v>
      </c>
      <c r="C5" s="25">
        <f ca="1">NETWORKDAYS($B$2,B5,Holidays)</f>
        <v>15</v>
      </c>
      <c r="D5" s="14" t="s">
        <v>39</v>
      </c>
      <c r="E5" s="40" t="s">
        <v>32</v>
      </c>
    </row>
    <row r="6" spans="1:5" ht="30" customHeight="1" thickBot="1" x14ac:dyDescent="0.3">
      <c r="A6" s="48" t="s">
        <v>37</v>
      </c>
      <c r="B6" s="24" t="s">
        <v>29</v>
      </c>
      <c r="C6" s="25">
        <f ca="1">MAX(NETWORKDAYS($B$2,B7,Holidays),0)</f>
        <v>20</v>
      </c>
      <c r="D6" s="14" t="s">
        <v>31</v>
      </c>
      <c r="E6" s="29" t="s">
        <v>24</v>
      </c>
    </row>
    <row r="7" spans="1:5" ht="30" customHeight="1" thickBot="1" x14ac:dyDescent="0.3">
      <c r="A7" s="17" t="s">
        <v>23</v>
      </c>
      <c r="B7" s="26">
        <f>WORKDAY(B1,15*-1, Holidays)</f>
        <v>45058</v>
      </c>
      <c r="C7" s="25">
        <f ca="1">MAX(NETWORKDAYS($B$2,B7,Holidays),0)</f>
        <v>20</v>
      </c>
      <c r="D7" s="14" t="s">
        <v>38</v>
      </c>
      <c r="E7" s="46" t="s">
        <v>35</v>
      </c>
    </row>
    <row r="8" spans="1:5" ht="30" hidden="1" customHeight="1" thickBot="1" x14ac:dyDescent="0.3">
      <c r="A8" s="18" t="s">
        <v>22</v>
      </c>
      <c r="B8" s="27">
        <f>WORKDAY(B1, 10*-1, Holidays)</f>
        <v>45065</v>
      </c>
      <c r="C8" s="28">
        <f ca="1">MAX(NETWORKDAYS($B$2,B8,Holidays)-1,0)</f>
        <v>24</v>
      </c>
      <c r="D8" s="16" t="s">
        <v>27</v>
      </c>
      <c r="E8" s="49" t="s">
        <v>28</v>
      </c>
    </row>
    <row r="9" spans="1:5" ht="30" hidden="1" customHeight="1" thickBot="1" x14ac:dyDescent="0.3">
      <c r="A9" s="18" t="s">
        <v>8</v>
      </c>
      <c r="B9" s="27">
        <f>WORKDAY(B1, 5*-1, Holidays)</f>
        <v>45072</v>
      </c>
      <c r="C9" s="28">
        <f ca="1">MAX(NETWORKDAYS($B$2,B9,Holidays)-1,0)</f>
        <v>29</v>
      </c>
      <c r="D9" s="16" t="s">
        <v>21</v>
      </c>
      <c r="E9" s="50"/>
    </row>
    <row r="10" spans="1:5" ht="30" hidden="1" customHeight="1" thickBot="1" x14ac:dyDescent="0.3">
      <c r="A10" s="18" t="s">
        <v>9</v>
      </c>
      <c r="B10" s="27">
        <f>B1</f>
        <v>45082</v>
      </c>
      <c r="C10" s="28">
        <f ca="1">MAX(NETWORKDAYS($B$2,B10,Holidays),0)</f>
        <v>35</v>
      </c>
      <c r="D10" s="16" t="s">
        <v>6</v>
      </c>
      <c r="E10" s="51"/>
    </row>
    <row r="11" spans="1:5" x14ac:dyDescent="0.25">
      <c r="A11" s="23" t="s">
        <v>5</v>
      </c>
    </row>
    <row r="12" spans="1:5" x14ac:dyDescent="0.25">
      <c r="A12" s="5"/>
    </row>
    <row r="13" spans="1:5" x14ac:dyDescent="0.25">
      <c r="A13" s="9"/>
    </row>
    <row r="14" spans="1:5" ht="15.75" x14ac:dyDescent="0.25">
      <c r="A14" s="10"/>
      <c r="B14" s="11"/>
    </row>
    <row r="15" spans="1:5" ht="15.75" x14ac:dyDescent="0.25">
      <c r="A15" s="10"/>
    </row>
    <row r="16" spans="1:5" ht="15.75" x14ac:dyDescent="0.25">
      <c r="A16" s="10"/>
    </row>
    <row r="17" spans="1:5" ht="15.75" x14ac:dyDescent="0.25">
      <c r="A17" s="10"/>
    </row>
    <row r="18" spans="1:5" s="6" customFormat="1" ht="15.75" x14ac:dyDescent="0.25">
      <c r="A18" s="10"/>
      <c r="C18" s="7"/>
      <c r="D18" s="7"/>
      <c r="E18" s="8"/>
    </row>
  </sheetData>
  <mergeCells count="2">
    <mergeCell ref="E8:E10"/>
    <mergeCell ref="D1:E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66216-5ADE-44C6-BE74-F84267DF30F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>
      <selection activeCell="A15" sqref="A15"/>
    </sheetView>
  </sheetViews>
  <sheetFormatPr defaultRowHeight="15" x14ac:dyDescent="0.25"/>
  <cols>
    <col min="1" max="1" width="9.28515625" bestFit="1" customWidth="1"/>
  </cols>
  <sheetData>
    <row r="1" spans="1:1" x14ac:dyDescent="0.25">
      <c r="A1" s="1" t="s">
        <v>2</v>
      </c>
    </row>
    <row r="2" spans="1:1" x14ac:dyDescent="0.25">
      <c r="A2" s="2">
        <v>44732</v>
      </c>
    </row>
    <row r="3" spans="1:1" x14ac:dyDescent="0.25">
      <c r="A3" s="3">
        <v>44746</v>
      </c>
    </row>
    <row r="4" spans="1:1" x14ac:dyDescent="0.25">
      <c r="A4" s="3">
        <v>44809</v>
      </c>
    </row>
    <row r="5" spans="1:1" x14ac:dyDescent="0.25">
      <c r="A5" s="3">
        <v>44889</v>
      </c>
    </row>
    <row r="6" spans="1:1" x14ac:dyDescent="0.25">
      <c r="A6" s="3">
        <v>44921</v>
      </c>
    </row>
    <row r="7" spans="1:1" x14ac:dyDescent="0.25">
      <c r="A7" s="3">
        <v>44928</v>
      </c>
    </row>
    <row r="8" spans="1:1" x14ac:dyDescent="0.25">
      <c r="A8" s="3">
        <v>44942</v>
      </c>
    </row>
    <row r="9" spans="1:1" x14ac:dyDescent="0.25">
      <c r="A9" s="3">
        <v>45075</v>
      </c>
    </row>
    <row r="10" spans="1:1" x14ac:dyDescent="0.25">
      <c r="A10" s="3">
        <v>45096</v>
      </c>
    </row>
    <row r="11" spans="1:1" x14ac:dyDescent="0.25">
      <c r="A11" s="3">
        <v>45111</v>
      </c>
    </row>
    <row r="12" spans="1:1" x14ac:dyDescent="0.25">
      <c r="A12" s="3">
        <v>45173</v>
      </c>
    </row>
    <row r="13" spans="1:1" x14ac:dyDescent="0.25">
      <c r="A13" s="3">
        <v>45253</v>
      </c>
    </row>
    <row r="14" spans="1:1" x14ac:dyDescent="0.25">
      <c r="A14" s="3">
        <v>45285</v>
      </c>
    </row>
    <row r="15" spans="1:1" x14ac:dyDescent="0.25">
      <c r="A15" s="3">
        <v>45292</v>
      </c>
    </row>
    <row r="16" spans="1:1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4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Standard Proposal</vt:lpstr>
      <vt:lpstr>Sheet1</vt:lpstr>
      <vt:lpstr>Proposals With Subawards</vt:lpstr>
      <vt:lpstr>pw domra</vt:lpstr>
      <vt:lpstr>Data</vt:lpstr>
      <vt:lpstr>Holidays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Rhea,Lacey N</dc:creator>
  <cp:lastModifiedBy>Denise Y Wynn</cp:lastModifiedBy>
  <cp:lastPrinted>2021-03-10T17:51:11Z</cp:lastPrinted>
  <dcterms:created xsi:type="dcterms:W3CDTF">2019-12-02T16:09:36Z</dcterms:created>
  <dcterms:modified xsi:type="dcterms:W3CDTF">2023-04-17T13:49:33Z</dcterms:modified>
</cp:coreProperties>
</file>