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2"/>
  <workbookPr/>
  <mc:AlternateContent xmlns:mc="http://schemas.openxmlformats.org/markup-compatibility/2006">
    <mc:Choice Requires="x15">
      <x15ac:absPath xmlns:x15ac="http://schemas.microsoft.com/office/spreadsheetml/2010/11/ac" url="https://prodduke.sharepoint.com/sites/MedicineOfficeofResearchMORe/Shared Documents/Pre-Award/Proposal Development/Budget Templates &amp; Deadline Calculator/"/>
    </mc:Choice>
  </mc:AlternateContent>
  <xr:revisionPtr revIDLastSave="88" documentId="13_ncr:1_{2FDCC793-1A8A-45E9-91FF-B72B2998C80D}" xr6:coauthVersionLast="47" xr6:coauthVersionMax="47" xr10:uidLastSave="{875716DD-A420-423E-8779-09B8C3A518DE}"/>
  <bookViews>
    <workbookView xWindow="-108" yWindow="-108" windowWidth="23256" windowHeight="12456" xr2:uid="{00000000-000D-0000-FFFF-FFFF00000000}"/>
  </bookViews>
  <sheets>
    <sheet name="Standard Proposal" sheetId="1" r:id="rId1"/>
    <sheet name="Sheet1" sheetId="8" state="hidden" r:id="rId2"/>
    <sheet name="Large Proposals-with Subs" sheetId="9" r:id="rId3"/>
    <sheet name="Large Proposals-Other" sheetId="10" r:id="rId4"/>
    <sheet name="Complex Proposals" sheetId="11" r:id="rId5"/>
    <sheet name="Data" sheetId="2" state="hidden" r:id="rId6"/>
  </sheets>
  <definedNames>
    <definedName name="Holidays">Data!$A$2:$A$28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9" i="10"/>
  <c r="B8" i="10"/>
  <c r="B7" i="10"/>
  <c r="B6" i="10"/>
  <c r="B4" i="10"/>
  <c r="B2" i="10"/>
  <c r="C7" i="10" l="1"/>
  <c r="C6" i="10"/>
  <c r="C5" i="10"/>
  <c r="C9" i="10"/>
  <c r="C4" i="10"/>
  <c r="C8" i="10"/>
  <c r="B5" i="9"/>
  <c r="B4" i="9"/>
  <c r="B10" i="9"/>
  <c r="B9" i="9"/>
  <c r="B8" i="9"/>
  <c r="B7" i="9"/>
  <c r="B2" i="9"/>
  <c r="C5" i="9" l="1"/>
  <c r="C9" i="9"/>
  <c r="C8" i="9"/>
  <c r="C4" i="9"/>
  <c r="C6" i="9"/>
  <c r="C10" i="9"/>
  <c r="C7" i="9"/>
  <c r="B4" i="1"/>
  <c r="B6" i="1"/>
  <c r="B7" i="1"/>
  <c r="B8" i="1"/>
  <c r="C4" i="1" l="1"/>
  <c r="B9" i="1"/>
  <c r="C8" i="1" l="1"/>
  <c r="C9" i="1"/>
  <c r="C7" i="1"/>
  <c r="C5" i="1"/>
  <c r="C6" i="1"/>
</calcChain>
</file>

<file path=xl/sharedStrings.xml><?xml version="1.0" encoding="utf-8"?>
<sst xmlns="http://schemas.openxmlformats.org/spreadsheetml/2006/main" count="88" uniqueCount="41">
  <si>
    <t xml:space="preserve">Sponsor deadline </t>
  </si>
  <si>
    <t>Today's date</t>
  </si>
  <si>
    <t>Proposal Stages</t>
  </si>
  <si>
    <t>Deadline</t>
  </si>
  <si>
    <t>Workdays 
remaining</t>
  </si>
  <si>
    <t>Explanation of Deadline</t>
  </si>
  <si>
    <t>Info for PI</t>
  </si>
  <si>
    <r>
      <rPr>
        <b/>
        <sz val="11"/>
        <color rgb="FF000000"/>
        <rFont val="Calibri"/>
        <family val="2"/>
        <scheme val="minor"/>
      </rPr>
      <t>Intent to Submit - REQUIRED</t>
    </r>
    <r>
      <rPr>
        <sz val="11"/>
        <color rgb="FF000000"/>
        <rFont val="Calibri"/>
        <family val="2"/>
        <scheme val="minor"/>
      </rPr>
      <t xml:space="preserve">
</t>
    </r>
    <r>
      <rPr>
        <i/>
        <sz val="11"/>
        <color rgb="FF000000"/>
        <rFont val="Calibri"/>
        <family val="2"/>
        <scheme val="minor"/>
      </rPr>
      <t xml:space="preserve">  FOA/RFP, prelim. demographics &amp; initial budget info</t>
    </r>
  </si>
  <si>
    <t>30 business days before sponsor deadline</t>
  </si>
  <si>
    <t>Rule of thumb:  as soon as you know, start working with your GCA</t>
  </si>
  <si>
    <r>
      <rPr>
        <b/>
        <sz val="11"/>
        <color rgb="FF000000"/>
        <rFont val="Calibri"/>
        <family val="2"/>
        <scheme val="minor"/>
      </rPr>
      <t>PI/DOMRA - Working Period</t>
    </r>
    <r>
      <rPr>
        <sz val="11"/>
        <color rgb="FF000000"/>
        <rFont val="Calibri"/>
        <family val="2"/>
        <scheme val="minor"/>
      </rPr>
      <t xml:space="preserve">
  </t>
    </r>
    <r>
      <rPr>
        <i/>
        <sz val="11"/>
        <color rgb="FF000000"/>
        <rFont val="Calibri"/>
        <family val="2"/>
        <scheme val="minor"/>
      </rPr>
      <t>required documents in draft form for GCA feedback</t>
    </r>
  </si>
  <si>
    <t>N/A</t>
  </si>
  <si>
    <t>16-30 Business Days before sponsor deadline</t>
  </si>
  <si>
    <t>Exchanging draft iterations of budget, justification, biosketches, etc.</t>
  </si>
  <si>
    <r>
      <rPr>
        <b/>
        <sz val="11"/>
        <color rgb="FF000000"/>
        <rFont val="Calibri"/>
        <family val="2"/>
        <scheme val="minor"/>
      </rPr>
      <t>DOMRA - Final documents to GCA</t>
    </r>
    <r>
      <rPr>
        <sz val="11"/>
        <color rgb="FF000000"/>
        <rFont val="Calibri"/>
        <family val="2"/>
        <scheme val="minor"/>
      </rPr>
      <t xml:space="preserve">
</t>
    </r>
    <r>
      <rPr>
        <i/>
        <sz val="11"/>
        <color rgb="FF000000"/>
        <rFont val="Calibri"/>
        <family val="2"/>
        <scheme val="minor"/>
      </rPr>
      <t xml:space="preserve">  submit-ready, all components in their final form</t>
    </r>
  </si>
  <si>
    <t>15 business days preceeding sponsor deadline - final documents encompassing all feedback</t>
  </si>
  <si>
    <t>Pencils down - no further changes to anything, including attachments</t>
  </si>
  <si>
    <r>
      <rPr>
        <b/>
        <sz val="11"/>
        <color theme="2" tint="-0.499984740745262"/>
        <rFont val="Calibri"/>
        <family val="2"/>
        <scheme val="minor"/>
      </rPr>
      <t>Institutional Review</t>
    </r>
    <r>
      <rPr>
        <sz val="11"/>
        <color theme="2" tint="-0.499984740745262"/>
        <rFont val="Calibri"/>
        <family val="2"/>
        <scheme val="minor"/>
      </rPr>
      <t xml:space="preserve">
  </t>
    </r>
    <r>
      <rPr>
        <i/>
        <sz val="11"/>
        <color theme="2" tint="-0.499984740745262"/>
        <rFont val="Calibri"/>
        <family val="2"/>
        <scheme val="minor"/>
      </rPr>
      <t>submit-ready, all components in their final form</t>
    </r>
  </si>
  <si>
    <t>10 business days before the sponsor deadline - proposal routes in SPS for departmental and ORA review</t>
  </si>
  <si>
    <t>These are DOMRA/ORA deadlines; PI should be available and responsive to questions/requested changes</t>
  </si>
  <si>
    <r>
      <rPr>
        <b/>
        <sz val="11"/>
        <color theme="2" tint="-0.499984740745262"/>
        <rFont val="Calibri"/>
        <family val="2"/>
        <scheme val="minor"/>
      </rPr>
      <t>ORA (by 8am)</t>
    </r>
    <r>
      <rPr>
        <sz val="11"/>
        <color theme="2" tint="-0.499984740745262"/>
        <rFont val="Calibri"/>
        <family val="2"/>
        <scheme val="minor"/>
      </rPr>
      <t xml:space="preserve">
  </t>
    </r>
    <r>
      <rPr>
        <i/>
        <sz val="11"/>
        <color theme="2" tint="-0.499984740745262"/>
        <rFont val="Calibri"/>
        <family val="2"/>
        <scheme val="minor"/>
      </rPr>
      <t>submit-ready proposal, all permissions granted</t>
    </r>
  </si>
  <si>
    <t>8am 5 business days before the sponsor deadline</t>
  </si>
  <si>
    <r>
      <rPr>
        <b/>
        <sz val="11"/>
        <color theme="2" tint="-0.499984740745262"/>
        <rFont val="Calibri"/>
        <family val="2"/>
        <scheme val="minor"/>
      </rPr>
      <t>Sponsor</t>
    </r>
    <r>
      <rPr>
        <sz val="11"/>
        <color theme="2" tint="-0.499984740745262"/>
        <rFont val="Calibri"/>
        <family val="2"/>
        <scheme val="minor"/>
      </rPr>
      <t xml:space="preserve">
  </t>
    </r>
    <r>
      <rPr>
        <i/>
        <sz val="11"/>
        <color theme="2" tint="-0.499984740745262"/>
        <rFont val="Calibri"/>
        <family val="2"/>
        <scheme val="minor"/>
      </rPr>
      <t>submit-ready proposal with all approvals completed</t>
    </r>
  </si>
  <si>
    <t>as published in the opportunity announcement or by the prime awardee institution (if Duke is a sub)</t>
  </si>
  <si>
    <t>Days prior</t>
  </si>
  <si>
    <t># of days with it</t>
  </si>
  <si>
    <t>Step</t>
  </si>
  <si>
    <t>PI sends intent to submit</t>
  </si>
  <si>
    <t>Work work work, iteration iteration iteration</t>
  </si>
  <si>
    <t xml:space="preserve">PI returns all docs and budget with GCA changes incorporated </t>
  </si>
  <si>
    <t>GCA puts everything where it goes and submits to departmental approvers</t>
  </si>
  <si>
    <t>Departmental review</t>
  </si>
  <si>
    <t>ORA Review</t>
  </si>
  <si>
    <t>60 business days before sponsor deadline</t>
  </si>
  <si>
    <r>
      <rPr>
        <b/>
        <sz val="11"/>
        <color rgb="FF000000"/>
        <rFont val="Calibri"/>
        <family val="2"/>
        <scheme val="minor"/>
      </rPr>
      <t>DOMRA - Subaward Docs</t>
    </r>
    <r>
      <rPr>
        <sz val="11"/>
        <color rgb="FF000000"/>
        <rFont val="Calibri"/>
        <family val="2"/>
        <scheme val="minor"/>
      </rPr>
      <t xml:space="preserve">
 </t>
    </r>
    <r>
      <rPr>
        <i/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*full, institutionally-approved subaward packet</t>
    </r>
  </si>
  <si>
    <t>20 business days preceeding sponsor deadline</t>
  </si>
  <si>
    <t>GCA to communicate this deadline to subs as early as possible</t>
  </si>
  <si>
    <t>16-60 Business Days before sponsor deadline</t>
  </si>
  <si>
    <t>*subject to change depending on complexity of proposal</t>
  </si>
  <si>
    <t>4-6 MONTHS PRIOR TO SPONSOR DEADLINE - FURTHER DEADLINES WILL BE SET ON CASE-BY-CASE BASIS</t>
  </si>
  <si>
    <t>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</si>
</sst>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$-409]ddd\,\ mm/dd/yy"/>
    <numFmt numFmtId="166" formatCode="0_);[Red]\(0\)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164" fontId="0" fillId="0" borderId="0" xfId="0" applyNumberFormat="1"/>
    <xf numFmtId="164" fontId="0" fillId="0" borderId="5" xfId="0" applyNumberFormat="1" applyBorder="1"/>
    <xf numFmtId="164" fontId="0" fillId="0" borderId="6" xfId="0" applyNumberFormat="1" applyBorder="1"/>
    <xf numFmtId="0" fontId="4" fillId="0" borderId="0" xfId="0" applyFont="1" applyAlignment="1" applyProtection="1">
      <alignment wrapText="1"/>
      <protection locked="0"/>
    </xf>
    <xf numFmtId="165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0" xfId="1" applyFont="1" applyProtection="1">
      <protection locked="0"/>
    </xf>
    <xf numFmtId="165" fontId="0" fillId="0" borderId="0" xfId="0" quotePrefix="1" applyNumberFormat="1" applyProtection="1">
      <protection locked="0"/>
    </xf>
    <xf numFmtId="165" fontId="0" fillId="4" borderId="0" xfId="0" applyNumberFormat="1" applyFill="1" applyProtection="1">
      <protection locked="0"/>
    </xf>
    <xf numFmtId="165" fontId="4" fillId="0" borderId="0" xfId="0" applyNumberFormat="1" applyFont="1"/>
    <xf numFmtId="0" fontId="0" fillId="0" borderId="1" xfId="0" applyBorder="1" applyAlignment="1" applyProtection="1">
      <alignment wrapText="1"/>
      <protection locked="0"/>
    </xf>
    <xf numFmtId="164" fontId="0" fillId="0" borderId="2" xfId="0" applyNumberFormat="1" applyBorder="1" applyAlignment="1" applyProtection="1">
      <alignment vertical="center" wrapText="1"/>
      <protection locked="0"/>
    </xf>
    <xf numFmtId="0" fontId="9" fillId="5" borderId="1" xfId="0" applyFont="1" applyFill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9" fillId="5" borderId="3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165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0" fontId="8" fillId="0" borderId="0" xfId="0" applyFont="1" applyProtection="1">
      <protection locked="0"/>
    </xf>
    <xf numFmtId="165" fontId="2" fillId="0" borderId="4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vertical="center"/>
    </xf>
    <xf numFmtId="165" fontId="9" fillId="5" borderId="4" xfId="0" applyNumberFormat="1" applyFont="1" applyFill="1" applyBorder="1" applyAlignment="1">
      <alignment horizontal="right" vertical="center"/>
    </xf>
    <xf numFmtId="166" fontId="10" fillId="5" borderId="3" xfId="0" applyNumberFormat="1" applyFont="1" applyFill="1" applyBorder="1" applyAlignment="1">
      <alignment vertical="center"/>
    </xf>
    <xf numFmtId="164" fontId="0" fillId="0" borderId="7" xfId="0" applyNumberForma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4" xfId="0" applyBorder="1"/>
    <xf numFmtId="0" fontId="0" fillId="0" borderId="10" xfId="0" applyBorder="1"/>
    <xf numFmtId="0" fontId="0" fillId="0" borderId="0" xfId="0" applyAlignment="1">
      <alignment horizontal="right"/>
    </xf>
    <xf numFmtId="164" fontId="12" fillId="0" borderId="7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Border="1" applyAlignment="1" applyProtection="1">
      <alignment vertical="center" wrapText="1"/>
      <protection locked="0"/>
    </xf>
    <xf numFmtId="0" fontId="15" fillId="0" borderId="1" xfId="0" applyFont="1" applyBorder="1" applyProtection="1">
      <protection locked="0"/>
    </xf>
    <xf numFmtId="164" fontId="9" fillId="5" borderId="14" xfId="0" applyNumberFormat="1" applyFont="1" applyFill="1" applyBorder="1" applyAlignment="1" applyProtection="1">
      <alignment horizontal="left" vertical="center" wrapText="1"/>
      <protection locked="0"/>
    </xf>
    <xf numFmtId="164" fontId="9" fillId="5" borderId="15" xfId="0" applyNumberFormat="1" applyFont="1" applyFill="1" applyBorder="1" applyAlignment="1" applyProtection="1">
      <alignment horizontal="left" vertical="center" wrapText="1"/>
      <protection locked="0"/>
    </xf>
    <xf numFmtId="164" fontId="9" fillId="5" borderId="3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Normal="100" workbookViewId="0">
      <selection activeCell="B8" sqref="B8"/>
    </sheetView>
  </sheetViews>
  <sheetFormatPr defaultColWidth="8.85546875" defaultRowHeight="14.45"/>
  <cols>
    <col min="1" max="1" width="44.5703125" style="6" bestFit="1" customWidth="1"/>
    <col min="2" max="2" width="14.5703125" style="5" bestFit="1" customWidth="1"/>
    <col min="3" max="3" width="10" style="6" bestFit="1" customWidth="1"/>
    <col min="4" max="4" width="46.5703125" style="6" customWidth="1"/>
    <col min="5" max="5" width="32.7109375" style="7" customWidth="1"/>
    <col min="6" max="16384" width="8.85546875" style="6"/>
  </cols>
  <sheetData>
    <row r="1" spans="1:5">
      <c r="A1" s="21" t="s">
        <v>0</v>
      </c>
      <c r="B1" s="11">
        <v>45727</v>
      </c>
    </row>
    <row r="2" spans="1:5" ht="15" thickBot="1">
      <c r="A2" s="21" t="s">
        <v>1</v>
      </c>
      <c r="B2" s="12">
        <f ca="1">TODAY()</f>
        <v>45643</v>
      </c>
    </row>
    <row r="3" spans="1:5" ht="30" customHeight="1" thickBot="1">
      <c r="A3" s="18" t="s">
        <v>2</v>
      </c>
      <c r="B3" s="19" t="s">
        <v>3</v>
      </c>
      <c r="C3" s="20" t="s">
        <v>4</v>
      </c>
      <c r="D3" s="20" t="s">
        <v>5</v>
      </c>
      <c r="E3" s="20" t="s">
        <v>6</v>
      </c>
    </row>
    <row r="4" spans="1:5" ht="43.9" thickBot="1">
      <c r="A4" s="16" t="s">
        <v>7</v>
      </c>
      <c r="B4" s="23">
        <f>WORKDAY(B1,30*-1, Holidays)</f>
        <v>45685</v>
      </c>
      <c r="C4" s="24">
        <f ca="1">MAX(NETWORKDAYS($B$2,B4,Holidays),0)</f>
        <v>28</v>
      </c>
      <c r="D4" s="13" t="s">
        <v>8</v>
      </c>
      <c r="E4" s="14" t="s">
        <v>9</v>
      </c>
    </row>
    <row r="5" spans="1:5" ht="29.45" thickBot="1">
      <c r="A5" s="16" t="s">
        <v>10</v>
      </c>
      <c r="B5" s="23" t="s">
        <v>11</v>
      </c>
      <c r="C5" s="24">
        <f ca="1">MAX(NETWORKDAYS($B$2,B6,Holidays),0)</f>
        <v>43</v>
      </c>
      <c r="D5" s="13" t="s">
        <v>12</v>
      </c>
      <c r="E5" s="27" t="s">
        <v>13</v>
      </c>
    </row>
    <row r="6" spans="1:5" ht="30" customHeight="1" thickBot="1">
      <c r="A6" s="16" t="s">
        <v>14</v>
      </c>
      <c r="B6" s="23">
        <f>WORKDAY(B1,15*-1, Holidays)</f>
        <v>45706</v>
      </c>
      <c r="C6" s="24">
        <f ca="1">MAX(NETWORKDAYS($B$2,B6,Holidays),0)</f>
        <v>43</v>
      </c>
      <c r="D6" s="13" t="s">
        <v>15</v>
      </c>
      <c r="E6" s="38" t="s">
        <v>16</v>
      </c>
    </row>
    <row r="7" spans="1:5" ht="30" customHeight="1" thickBot="1">
      <c r="A7" s="17" t="s">
        <v>17</v>
      </c>
      <c r="B7" s="25">
        <f>WORKDAY(B1, 10*-1, Holidays)</f>
        <v>45713</v>
      </c>
      <c r="C7" s="26">
        <f ca="1">MAX(NETWORKDAYS($B$2,B7,Holidays)-1,0)</f>
        <v>47</v>
      </c>
      <c r="D7" s="15" t="s">
        <v>18</v>
      </c>
      <c r="E7" s="40" t="s">
        <v>19</v>
      </c>
    </row>
    <row r="8" spans="1:5" ht="30" customHeight="1" thickBot="1">
      <c r="A8" s="17" t="s">
        <v>20</v>
      </c>
      <c r="B8" s="25">
        <f>WORKDAY(B1, 5*-1, Holidays)</f>
        <v>45720</v>
      </c>
      <c r="C8" s="26">
        <f ca="1">MAX(NETWORKDAYS($B$2,B8,Holidays)-1,0)</f>
        <v>52</v>
      </c>
      <c r="D8" s="15" t="s">
        <v>21</v>
      </c>
      <c r="E8" s="41"/>
    </row>
    <row r="9" spans="1:5" ht="30" customHeight="1" thickBot="1">
      <c r="A9" s="17" t="s">
        <v>22</v>
      </c>
      <c r="B9" s="25">
        <f>B1</f>
        <v>45727</v>
      </c>
      <c r="C9" s="26">
        <f ca="1">MAX(NETWORKDAYS($B$2,B9,Holidays),0)</f>
        <v>58</v>
      </c>
      <c r="D9" s="15" t="s">
        <v>23</v>
      </c>
      <c r="E9" s="42"/>
    </row>
    <row r="11" spans="1:5">
      <c r="A11" s="4"/>
    </row>
    <row r="12" spans="1:5">
      <c r="A12" s="8"/>
    </row>
    <row r="13" spans="1:5" ht="15.6">
      <c r="A13" s="9"/>
      <c r="B13" s="10"/>
    </row>
    <row r="14" spans="1:5" ht="15.6">
      <c r="A14" s="9"/>
    </row>
    <row r="15" spans="1:5" ht="15.6">
      <c r="A15" s="9"/>
    </row>
    <row r="16" spans="1:5" ht="15.6">
      <c r="A16" s="9"/>
    </row>
    <row r="17" spans="1:1" ht="15.6">
      <c r="A17" s="9"/>
    </row>
  </sheetData>
  <mergeCells count="1">
    <mergeCell ref="E7:E9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8D168-3F96-4C83-9083-1B50FA24920D}">
  <dimension ref="F3:H11"/>
  <sheetViews>
    <sheetView topLeftCell="A2" zoomScale="110" zoomScaleNormal="110" workbookViewId="0">
      <selection activeCell="G11" sqref="G11"/>
    </sheetView>
  </sheetViews>
  <sheetFormatPr defaultRowHeight="14.45"/>
  <cols>
    <col min="6" max="6" width="18.28515625" bestFit="1" customWidth="1"/>
    <col min="7" max="7" width="14" bestFit="1" customWidth="1"/>
    <col min="8" max="8" width="64.28515625" customWidth="1"/>
  </cols>
  <sheetData>
    <row r="3" spans="6:8" ht="15" thickBot="1"/>
    <row r="4" spans="6:8">
      <c r="F4" s="28"/>
      <c r="G4" s="35"/>
      <c r="H4" s="29"/>
    </row>
    <row r="5" spans="6:8">
      <c r="F5" s="30" t="s">
        <v>24</v>
      </c>
      <c r="G5" t="s">
        <v>25</v>
      </c>
      <c r="H5" s="31" t="s">
        <v>26</v>
      </c>
    </row>
    <row r="6" spans="6:8">
      <c r="F6" s="30">
        <v>30</v>
      </c>
      <c r="G6" s="36"/>
      <c r="H6" s="31" t="s">
        <v>27</v>
      </c>
    </row>
    <row r="7" spans="6:8">
      <c r="F7" s="30"/>
      <c r="G7" s="36">
        <v>15</v>
      </c>
      <c r="H7" s="31" t="s">
        <v>28</v>
      </c>
    </row>
    <row r="8" spans="6:8">
      <c r="F8" s="30">
        <v>15</v>
      </c>
      <c r="G8" s="36"/>
      <c r="H8" s="31" t="s">
        <v>29</v>
      </c>
    </row>
    <row r="9" spans="6:8">
      <c r="F9" s="30"/>
      <c r="G9" s="36">
        <v>5</v>
      </c>
      <c r="H9" s="31" t="s">
        <v>30</v>
      </c>
    </row>
    <row r="10" spans="6:8">
      <c r="F10" s="30">
        <v>10</v>
      </c>
      <c r="G10" s="36">
        <v>5</v>
      </c>
      <c r="H10" s="31" t="s">
        <v>31</v>
      </c>
    </row>
    <row r="11" spans="6:8" ht="15" thickBot="1">
      <c r="F11" s="32">
        <v>5</v>
      </c>
      <c r="G11" s="33">
        <v>5</v>
      </c>
      <c r="H11" s="34" t="s">
        <v>32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9A6D-D953-4740-906D-6DC099D54140}">
  <sheetPr>
    <tabColor rgb="FFFF0000"/>
  </sheetPr>
  <dimension ref="A1:E18"/>
  <sheetViews>
    <sheetView zoomScaleNormal="100" workbookViewId="0">
      <selection sqref="A1:E7"/>
    </sheetView>
  </sheetViews>
  <sheetFormatPr defaultColWidth="8.85546875" defaultRowHeight="14.45"/>
  <cols>
    <col min="1" max="1" width="44.5703125" style="6" bestFit="1" customWidth="1"/>
    <col min="2" max="2" width="14.5703125" style="5" bestFit="1" customWidth="1"/>
    <col min="3" max="3" width="10" style="6" bestFit="1" customWidth="1"/>
    <col min="4" max="4" width="46.5703125" style="6" customWidth="1"/>
    <col min="5" max="5" width="32.7109375" style="7" customWidth="1"/>
    <col min="6" max="16384" width="8.85546875" style="6"/>
  </cols>
  <sheetData>
    <row r="1" spans="1:5">
      <c r="A1" s="21" t="s">
        <v>0</v>
      </c>
      <c r="B1" s="11">
        <v>45693</v>
      </c>
    </row>
    <row r="2" spans="1:5" ht="15" thickBot="1">
      <c r="A2" s="21" t="s">
        <v>1</v>
      </c>
      <c r="B2" s="12">
        <f ca="1">TODAY()</f>
        <v>45643</v>
      </c>
    </row>
    <row r="3" spans="1:5" ht="29.45" thickBot="1">
      <c r="A3" s="18" t="s">
        <v>2</v>
      </c>
      <c r="B3" s="19" t="s">
        <v>3</v>
      </c>
      <c r="C3" s="20" t="s">
        <v>4</v>
      </c>
      <c r="D3" s="20" t="s">
        <v>5</v>
      </c>
      <c r="E3" s="20" t="s">
        <v>6</v>
      </c>
    </row>
    <row r="4" spans="1:5" ht="43.9" thickBot="1">
      <c r="A4" s="16" t="s">
        <v>7</v>
      </c>
      <c r="B4" s="23">
        <f>WORKDAY(B1,60*-1, Holidays)</f>
        <v>45603</v>
      </c>
      <c r="C4" s="24">
        <f ca="1">MAX(NETWORKDAYS($B$2,B4,Holidays),0)</f>
        <v>0</v>
      </c>
      <c r="D4" s="13" t="s">
        <v>33</v>
      </c>
      <c r="E4" s="14" t="s">
        <v>9</v>
      </c>
    </row>
    <row r="5" spans="1:5" ht="29.45" thickBot="1">
      <c r="A5" s="16" t="s">
        <v>34</v>
      </c>
      <c r="B5" s="23">
        <f>WORKDAY(B1,20*-1, Holidays)</f>
        <v>45664</v>
      </c>
      <c r="C5" s="24">
        <f ca="1">MAX(NETWORKDAYS($B$2,B5,Holidays),0)</f>
        <v>14</v>
      </c>
      <c r="D5" s="13" t="s">
        <v>35</v>
      </c>
      <c r="E5" s="37" t="s">
        <v>36</v>
      </c>
    </row>
    <row r="6" spans="1:5" ht="29.45" thickBot="1">
      <c r="A6" s="16" t="s">
        <v>10</v>
      </c>
      <c r="B6" s="23" t="s">
        <v>11</v>
      </c>
      <c r="C6" s="24">
        <f ca="1">MAX(NETWORKDAYS($B$2,B7,Holidays),0)</f>
        <v>19</v>
      </c>
      <c r="D6" s="13" t="s">
        <v>37</v>
      </c>
      <c r="E6" s="27" t="s">
        <v>13</v>
      </c>
    </row>
    <row r="7" spans="1:5" ht="29.45" thickBot="1">
      <c r="A7" s="16" t="s">
        <v>14</v>
      </c>
      <c r="B7" s="23">
        <f>WORKDAY(B1,15*-1, Holidays)</f>
        <v>45671</v>
      </c>
      <c r="C7" s="24">
        <f ca="1">MAX(NETWORKDAYS($B$2,B7,Holidays),0)</f>
        <v>19</v>
      </c>
      <c r="D7" s="13" t="s">
        <v>15</v>
      </c>
      <c r="E7" s="38" t="s">
        <v>16</v>
      </c>
    </row>
    <row r="8" spans="1:5" ht="43.9" thickBot="1">
      <c r="A8" s="17" t="s">
        <v>17</v>
      </c>
      <c r="B8" s="25">
        <f>WORKDAY(B1, 10*-1, Holidays)</f>
        <v>45679</v>
      </c>
      <c r="C8" s="26">
        <f ca="1">MAX(NETWORKDAYS($B$2,B8,Holidays)-1,0)</f>
        <v>23</v>
      </c>
      <c r="D8" s="15" t="s">
        <v>18</v>
      </c>
      <c r="E8" s="40" t="s">
        <v>19</v>
      </c>
    </row>
    <row r="9" spans="1:5" ht="29.45" thickBot="1">
      <c r="A9" s="17" t="s">
        <v>20</v>
      </c>
      <c r="B9" s="25">
        <f>WORKDAY(B1, 5*-1, Holidays)</f>
        <v>45686</v>
      </c>
      <c r="C9" s="26">
        <f ca="1">MAX(NETWORKDAYS($B$2,B9,Holidays)-1,0)</f>
        <v>28</v>
      </c>
      <c r="D9" s="15" t="s">
        <v>21</v>
      </c>
      <c r="E9" s="41"/>
    </row>
    <row r="10" spans="1:5" ht="29.45" thickBot="1">
      <c r="A10" s="17" t="s">
        <v>22</v>
      </c>
      <c r="B10" s="25">
        <f>B1</f>
        <v>45693</v>
      </c>
      <c r="C10" s="26">
        <f ca="1">MAX(NETWORKDAYS($B$2,B10,Holidays),0)</f>
        <v>34</v>
      </c>
      <c r="D10" s="15" t="s">
        <v>23</v>
      </c>
      <c r="E10" s="42"/>
    </row>
    <row r="11" spans="1:5">
      <c r="A11" s="22" t="s">
        <v>38</v>
      </c>
    </row>
    <row r="12" spans="1:5">
      <c r="A12" s="4"/>
    </row>
    <row r="13" spans="1:5">
      <c r="A13" s="8"/>
    </row>
    <row r="14" spans="1:5" ht="15.6">
      <c r="A14" s="9"/>
      <c r="B14" s="10"/>
    </row>
    <row r="15" spans="1:5" ht="15.6">
      <c r="A15" s="9"/>
    </row>
    <row r="16" spans="1:5" ht="15.6">
      <c r="A16" s="9"/>
    </row>
    <row r="17" spans="1:5" ht="15.6">
      <c r="A17" s="9"/>
    </row>
    <row r="18" spans="1:5" s="5" customFormat="1" ht="15.6">
      <c r="A18" s="9"/>
      <c r="C18" s="6"/>
      <c r="D18" s="6"/>
      <c r="E18" s="7"/>
    </row>
  </sheetData>
  <mergeCells count="1">
    <mergeCell ref="E8:E10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6E87-ACFB-4C93-A428-37F6141F7932}">
  <sheetPr>
    <tabColor rgb="FF0070C0"/>
  </sheetPr>
  <dimension ref="A1:E17"/>
  <sheetViews>
    <sheetView zoomScaleNormal="100" workbookViewId="0">
      <selection activeCell="B2" sqref="B2"/>
    </sheetView>
  </sheetViews>
  <sheetFormatPr defaultColWidth="8.85546875" defaultRowHeight="14.45"/>
  <cols>
    <col min="1" max="1" width="44.5703125" style="6" bestFit="1" customWidth="1"/>
    <col min="2" max="2" width="14.5703125" style="5" bestFit="1" customWidth="1"/>
    <col min="3" max="3" width="10" style="6" bestFit="1" customWidth="1"/>
    <col min="4" max="4" width="46.5703125" style="6" customWidth="1"/>
    <col min="5" max="5" width="32.7109375" style="7" customWidth="1"/>
    <col min="6" max="16384" width="8.85546875" style="6"/>
  </cols>
  <sheetData>
    <row r="1" spans="1:5">
      <c r="A1" s="21" t="s">
        <v>0</v>
      </c>
      <c r="B1" s="11">
        <v>45572</v>
      </c>
    </row>
    <row r="2" spans="1:5" ht="15" thickBot="1">
      <c r="A2" s="21" t="s">
        <v>1</v>
      </c>
      <c r="B2" s="12">
        <f ca="1">TODAY()</f>
        <v>45643</v>
      </c>
    </row>
    <row r="3" spans="1:5" ht="30" customHeight="1" thickBot="1">
      <c r="A3" s="18" t="s">
        <v>2</v>
      </c>
      <c r="B3" s="19" t="s">
        <v>3</v>
      </c>
      <c r="C3" s="20" t="s">
        <v>4</v>
      </c>
      <c r="D3" s="20" t="s">
        <v>5</v>
      </c>
      <c r="E3" s="20" t="s">
        <v>6</v>
      </c>
    </row>
    <row r="4" spans="1:5" ht="30" customHeight="1" thickBot="1">
      <c r="A4" s="16" t="s">
        <v>7</v>
      </c>
      <c r="B4" s="23">
        <f>WORKDAY(B1,60*-1, Holidays)</f>
        <v>45485</v>
      </c>
      <c r="C4" s="24">
        <f ca="1">MAX(NETWORKDAYS($B$2,B4,Holidays),0)</f>
        <v>0</v>
      </c>
      <c r="D4" s="13" t="s">
        <v>33</v>
      </c>
      <c r="E4" s="14" t="s">
        <v>9</v>
      </c>
    </row>
    <row r="5" spans="1:5" ht="30" customHeight="1" thickBot="1">
      <c r="A5" s="16" t="s">
        <v>10</v>
      </c>
      <c r="B5" s="23" t="s">
        <v>11</v>
      </c>
      <c r="C5" s="24">
        <f ca="1">MAX(NETWORKDAYS($B$2,B6,Holidays),0)</f>
        <v>0</v>
      </c>
      <c r="D5" s="13" t="s">
        <v>37</v>
      </c>
      <c r="E5" s="27" t="s">
        <v>13</v>
      </c>
    </row>
    <row r="6" spans="1:5" ht="30" customHeight="1" thickBot="1">
      <c r="A6" s="16" t="s">
        <v>14</v>
      </c>
      <c r="B6" s="23">
        <f>WORKDAY(B1,15*-1, Holidays)</f>
        <v>45551</v>
      </c>
      <c r="C6" s="24">
        <f ca="1">MAX(NETWORKDAYS($B$2,B6,Holidays),0)</f>
        <v>0</v>
      </c>
      <c r="D6" s="13" t="s">
        <v>15</v>
      </c>
      <c r="E6" s="38" t="s">
        <v>16</v>
      </c>
    </row>
    <row r="7" spans="1:5" ht="30" customHeight="1" thickBot="1">
      <c r="A7" s="17" t="s">
        <v>17</v>
      </c>
      <c r="B7" s="25">
        <f>WORKDAY(B1, 10*-1, Holidays)</f>
        <v>45558</v>
      </c>
      <c r="C7" s="26">
        <f ca="1">MAX(NETWORKDAYS($B$2,B7,Holidays)-1,0)</f>
        <v>0</v>
      </c>
      <c r="D7" s="15" t="s">
        <v>18</v>
      </c>
      <c r="E7" s="40" t="s">
        <v>19</v>
      </c>
    </row>
    <row r="8" spans="1:5" ht="30" customHeight="1" thickBot="1">
      <c r="A8" s="17" t="s">
        <v>20</v>
      </c>
      <c r="B8" s="25">
        <f>WORKDAY(B1, 5*-1, Holidays)</f>
        <v>45565</v>
      </c>
      <c r="C8" s="26">
        <f ca="1">MAX(NETWORKDAYS($B$2,B8,Holidays)-1,0)</f>
        <v>0</v>
      </c>
      <c r="D8" s="15" t="s">
        <v>21</v>
      </c>
      <c r="E8" s="41"/>
    </row>
    <row r="9" spans="1:5" ht="30" customHeight="1" thickBot="1">
      <c r="A9" s="17" t="s">
        <v>22</v>
      </c>
      <c r="B9" s="25">
        <f>B1</f>
        <v>45572</v>
      </c>
      <c r="C9" s="26">
        <f ca="1">MAX(NETWORKDAYS($B$2,B9,Holidays),0)</f>
        <v>0</v>
      </c>
      <c r="D9" s="15" t="s">
        <v>23</v>
      </c>
      <c r="E9" s="42"/>
    </row>
    <row r="10" spans="1:5">
      <c r="A10" s="22"/>
    </row>
    <row r="11" spans="1:5">
      <c r="A11" s="4"/>
    </row>
    <row r="12" spans="1:5">
      <c r="A12" s="8"/>
    </row>
    <row r="13" spans="1:5" ht="15.6">
      <c r="A13" s="9"/>
      <c r="B13" s="10"/>
    </row>
    <row r="14" spans="1:5" ht="15.6">
      <c r="A14" s="9"/>
    </row>
    <row r="15" spans="1:5" ht="15.6">
      <c r="A15" s="9"/>
    </row>
    <row r="16" spans="1:5" ht="15.6">
      <c r="A16" s="9"/>
    </row>
    <row r="17" spans="1:5" s="5" customFormat="1" ht="15.6">
      <c r="A17" s="9"/>
      <c r="C17" s="6"/>
      <c r="D17" s="6"/>
      <c r="E17" s="7"/>
    </row>
  </sheetData>
  <mergeCells count="1">
    <mergeCell ref="E7:E9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A4D97-186C-4FA1-84C1-C4760ACDB385}">
  <sheetPr>
    <tabColor theme="9" tint="-0.249977111117893"/>
  </sheetPr>
  <dimension ref="A1:E8"/>
  <sheetViews>
    <sheetView zoomScaleNormal="100" workbookViewId="0">
      <selection activeCell="B6" sqref="B6"/>
    </sheetView>
  </sheetViews>
  <sheetFormatPr defaultColWidth="8.85546875" defaultRowHeight="14.45"/>
  <cols>
    <col min="1" max="1" width="44.5703125" style="6" bestFit="1" customWidth="1"/>
    <col min="2" max="2" width="90.5703125" style="5" bestFit="1" customWidth="1"/>
    <col min="3" max="3" width="10" style="6" bestFit="1" customWidth="1"/>
    <col min="4" max="4" width="46.5703125" style="6" customWidth="1"/>
    <col min="5" max="5" width="31" style="7" customWidth="1"/>
    <col min="6" max="16384" width="8.85546875" style="6"/>
  </cols>
  <sheetData>
    <row r="1" spans="1:5" ht="30" customHeight="1" thickBot="1">
      <c r="A1" s="16" t="s">
        <v>7</v>
      </c>
      <c r="B1" s="39" t="s">
        <v>39</v>
      </c>
      <c r="E1" s="6"/>
    </row>
    <row r="2" spans="1:5">
      <c r="A2" s="4"/>
    </row>
    <row r="3" spans="1:5">
      <c r="A3" s="8"/>
    </row>
    <row r="4" spans="1:5" ht="15.6">
      <c r="A4" s="9"/>
      <c r="B4" s="10"/>
    </row>
    <row r="5" spans="1:5" ht="15.6">
      <c r="A5" s="9"/>
    </row>
    <row r="6" spans="1:5" ht="15.6">
      <c r="A6" s="9"/>
    </row>
    <row r="7" spans="1:5" ht="15.6">
      <c r="A7" s="9"/>
    </row>
    <row r="8" spans="1:5" s="5" customFormat="1" ht="15.6">
      <c r="A8" s="9"/>
      <c r="C8" s="6"/>
      <c r="D8" s="6"/>
      <c r="E8" s="7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defaultRowHeight="14.45"/>
  <cols>
    <col min="1" max="1" width="9.28515625" bestFit="1" customWidth="1"/>
  </cols>
  <sheetData>
    <row r="1" spans="1:1">
      <c r="A1" s="1" t="s">
        <v>40</v>
      </c>
    </row>
    <row r="2" spans="1:1">
      <c r="A2" s="2">
        <v>45537</v>
      </c>
    </row>
    <row r="3" spans="1:1">
      <c r="A3" s="2">
        <v>45624</v>
      </c>
    </row>
    <row r="4" spans="1:1">
      <c r="A4" s="2">
        <v>45651</v>
      </c>
    </row>
    <row r="5" spans="1:1">
      <c r="A5" s="2">
        <v>45658</v>
      </c>
    </row>
    <row r="6" spans="1:1">
      <c r="A6" s="2">
        <v>45677</v>
      </c>
    </row>
    <row r="7" spans="1:1">
      <c r="A7" s="2">
        <v>45803</v>
      </c>
    </row>
    <row r="8" spans="1:1">
      <c r="A8" s="2">
        <v>45827</v>
      </c>
    </row>
    <row r="9" spans="1:1">
      <c r="A9" s="2">
        <v>45842</v>
      </c>
    </row>
    <row r="10" spans="1:1">
      <c r="A10" s="2">
        <v>45901</v>
      </c>
    </row>
    <row r="11" spans="1:1">
      <c r="A11" s="2">
        <v>45988</v>
      </c>
    </row>
    <row r="12" spans="1:1">
      <c r="A12" s="2">
        <v>46016</v>
      </c>
    </row>
    <row r="13" spans="1:1">
      <c r="A13" s="2">
        <v>46023</v>
      </c>
    </row>
    <row r="14" spans="1:1">
      <c r="A14" s="2">
        <v>46041</v>
      </c>
    </row>
    <row r="15" spans="1:1">
      <c r="A15" s="2">
        <v>46167</v>
      </c>
    </row>
    <row r="16" spans="1:1">
      <c r="A16" s="2">
        <v>46206</v>
      </c>
    </row>
    <row r="17" spans="1:1">
      <c r="A17" s="2">
        <v>46272</v>
      </c>
    </row>
    <row r="18" spans="1:1">
      <c r="A18" s="2">
        <v>46352</v>
      </c>
    </row>
    <row r="19" spans="1:1">
      <c r="A19" s="2">
        <v>46381</v>
      </c>
    </row>
    <row r="20" spans="1:1">
      <c r="A20" s="2">
        <v>46388</v>
      </c>
    </row>
    <row r="21" spans="1:1">
      <c r="A21" s="2">
        <v>46405</v>
      </c>
    </row>
    <row r="22" spans="1:1">
      <c r="A22" s="2">
        <v>46538</v>
      </c>
    </row>
    <row r="23" spans="1:1">
      <c r="A23" s="2">
        <v>46573</v>
      </c>
    </row>
    <row r="24" spans="1:1">
      <c r="A24" s="2">
        <v>46636</v>
      </c>
    </row>
    <row r="25" spans="1:1">
      <c r="A25" s="2">
        <v>46716</v>
      </c>
    </row>
    <row r="26" spans="1:1">
      <c r="A26" s="2">
        <v>46746</v>
      </c>
    </row>
    <row r="27" spans="1:1">
      <c r="A27" s="2">
        <v>46753</v>
      </c>
    </row>
    <row r="28" spans="1:1">
      <c r="A28" s="3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156b9e-48c8-46e4-9f1a-d28ee3d7133f">
      <Terms xmlns="http://schemas.microsoft.com/office/infopath/2007/PartnerControls"/>
    </lcf76f155ced4ddcb4097134ff3c332f>
    <TaxCatchAll xmlns="7aebb8cf-ac7c-4719-addf-b6114800bda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B362791607E64FA3CB1E98CBFF4B98" ma:contentTypeVersion="18" ma:contentTypeDescription="Create a new document." ma:contentTypeScope="" ma:versionID="e00da2d0c8b4d19c0da43618885488e7">
  <xsd:schema xmlns:xsd="http://www.w3.org/2001/XMLSchema" xmlns:xs="http://www.w3.org/2001/XMLSchema" xmlns:p="http://schemas.microsoft.com/office/2006/metadata/properties" xmlns:ns2="42156b9e-48c8-46e4-9f1a-d28ee3d7133f" xmlns:ns3="7aebb8cf-ac7c-4719-addf-b6114800bdaf" targetNamespace="http://schemas.microsoft.com/office/2006/metadata/properties" ma:root="true" ma:fieldsID="f6856cf8e810f66ba81d2b2378f54c4e" ns2:_="" ns3:_="">
    <xsd:import namespace="42156b9e-48c8-46e4-9f1a-d28ee3d7133f"/>
    <xsd:import namespace="7aebb8cf-ac7c-4719-addf-b6114800bd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56b9e-48c8-46e4-9f1a-d28ee3d71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3de6858-8a92-4ea2-93bf-f9910da23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bb8cf-ac7c-4719-addf-b6114800bda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cd580f9-5381-45c3-8469-53aa73efb955}" ma:internalName="TaxCatchAll" ma:showField="CatchAllData" ma:web="7aebb8cf-ac7c-4719-addf-b6114800bd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B9A32-7D3C-4D7F-9115-8DA2C1E2349B}"/>
</file>

<file path=customXml/itemProps2.xml><?xml version="1.0" encoding="utf-8"?>
<ds:datastoreItem xmlns:ds="http://schemas.openxmlformats.org/officeDocument/2006/customXml" ds:itemID="{E07D6DFF-F823-45AA-B3E1-E4BE161D364A}"/>
</file>

<file path=customXml/itemProps3.xml><?xml version="1.0" encoding="utf-8"?>
<ds:datastoreItem xmlns:ds="http://schemas.openxmlformats.org/officeDocument/2006/customXml" ds:itemID="{33E35C43-E0A1-40FE-9749-D83A8728B9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Rhea,Lacey N</dc:creator>
  <cp:keywords/>
  <dc:description/>
  <cp:lastModifiedBy>Britt Engelbrecht</cp:lastModifiedBy>
  <cp:revision/>
  <dcterms:created xsi:type="dcterms:W3CDTF">2019-12-02T16:09:36Z</dcterms:created>
  <dcterms:modified xsi:type="dcterms:W3CDTF">2024-12-17T16:56:27Z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0x010100BBB362791607E64FA3CB1E98CBFF4B98</vt:lpwstr>
  </property>
  <property fmtid="{D5CDD505-2E9C-101B-9397-08002B2CF9AE}" pid="3" name="MediaServiceImageTags">
    <vt:lpwstr/>
  </property>
</Properties>
</file>